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37" i="1"/>
  <c r="N38"/>
  <c r="K17" l="1"/>
  <c r="K15"/>
  <c r="K14"/>
  <c r="K31"/>
  <c r="K33"/>
  <c r="K18"/>
  <c r="K32"/>
  <c r="K29"/>
  <c r="K25"/>
  <c r="K28"/>
  <c r="K16"/>
  <c r="G17"/>
  <c r="G15"/>
  <c r="I31"/>
  <c r="I14"/>
  <c r="I15"/>
  <c r="I17"/>
  <c r="I33"/>
  <c r="I18"/>
  <c r="I32"/>
  <c r="I29"/>
  <c r="I25"/>
  <c r="I28"/>
  <c r="I16"/>
  <c r="G14"/>
  <c r="G28"/>
  <c r="G25"/>
  <c r="G29"/>
  <c r="G32"/>
  <c r="G18"/>
  <c r="G33"/>
  <c r="G31"/>
  <c r="G16"/>
  <c r="D14"/>
  <c r="E14" s="1"/>
  <c r="D31"/>
  <c r="E31" s="1"/>
  <c r="D33"/>
  <c r="E33" s="1"/>
  <c r="D18"/>
  <c r="E18" s="1"/>
  <c r="D32"/>
  <c r="E32" s="1"/>
  <c r="D29"/>
  <c r="E29" s="1"/>
  <c r="D25"/>
  <c r="E25" s="1"/>
  <c r="D28"/>
  <c r="E28" s="1"/>
  <c r="D16"/>
  <c r="E16" s="1"/>
  <c r="K19"/>
  <c r="K36"/>
  <c r="K35"/>
  <c r="K30"/>
  <c r="K21"/>
  <c r="K26"/>
  <c r="K13"/>
  <c r="K23"/>
  <c r="K24"/>
  <c r="K27"/>
  <c r="K20"/>
  <c r="K38"/>
  <c r="K12"/>
  <c r="I36"/>
  <c r="I35"/>
  <c r="I30"/>
  <c r="I21"/>
  <c r="I26"/>
  <c r="I13"/>
  <c r="I23"/>
  <c r="I24"/>
  <c r="I27"/>
  <c r="I20"/>
  <c r="I38"/>
  <c r="I12"/>
  <c r="I19"/>
  <c r="G36"/>
  <c r="G35"/>
  <c r="G30"/>
  <c r="G21"/>
  <c r="G26"/>
  <c r="G13"/>
  <c r="G23"/>
  <c r="G24"/>
  <c r="G27"/>
  <c r="G20"/>
  <c r="G38"/>
  <c r="G12"/>
  <c r="G19"/>
  <c r="D36"/>
  <c r="E36" s="1"/>
  <c r="D35"/>
  <c r="E35" s="1"/>
  <c r="D30"/>
  <c r="E30" s="1"/>
  <c r="D21"/>
  <c r="E21" s="1"/>
  <c r="D26"/>
  <c r="E26" s="1"/>
  <c r="D13"/>
  <c r="E13" s="1"/>
  <c r="D23"/>
  <c r="E23" s="1"/>
  <c r="D24"/>
  <c r="E24" s="1"/>
  <c r="D27"/>
  <c r="E27" s="1"/>
  <c r="D20"/>
  <c r="E20" s="1"/>
  <c r="D38"/>
  <c r="E38" s="1"/>
  <c r="D12"/>
  <c r="E12" s="1"/>
  <c r="D19"/>
  <c r="E19" s="1"/>
  <c r="K37"/>
  <c r="I37"/>
  <c r="G37"/>
  <c r="D37"/>
  <c r="E37" s="1"/>
  <c r="K34"/>
  <c r="I34"/>
  <c r="G34"/>
  <c r="D34"/>
  <c r="E34" s="1"/>
  <c r="K22"/>
  <c r="I22"/>
  <c r="G22"/>
  <c r="D22"/>
  <c r="E22" s="1"/>
  <c r="L17" l="1"/>
  <c r="N17" s="1"/>
  <c r="L15"/>
  <c r="N15" s="1"/>
  <c r="L28"/>
  <c r="N28" s="1"/>
  <c r="L29"/>
  <c r="N29" s="1"/>
  <c r="L18"/>
  <c r="N18" s="1"/>
  <c r="L31"/>
  <c r="N31" s="1"/>
  <c r="L16"/>
  <c r="N16" s="1"/>
  <c r="L25"/>
  <c r="N25" s="1"/>
  <c r="L32"/>
  <c r="N32" s="1"/>
  <c r="L33"/>
  <c r="N33" s="1"/>
  <c r="L14"/>
  <c r="N14" s="1"/>
  <c r="L12"/>
  <c r="N12" s="1"/>
  <c r="L30"/>
  <c r="N30" s="1"/>
  <c r="L24"/>
  <c r="N24" s="1"/>
  <c r="L13"/>
  <c r="N13" s="1"/>
  <c r="L19"/>
  <c r="N19" s="1"/>
  <c r="L38"/>
  <c r="L20"/>
  <c r="N20" s="1"/>
  <c r="L27"/>
  <c r="N27" s="1"/>
  <c r="L23"/>
  <c r="N23" s="1"/>
  <c r="L26"/>
  <c r="N26" s="1"/>
  <c r="L21"/>
  <c r="N21" s="1"/>
  <c r="L35"/>
  <c r="N35" s="1"/>
  <c r="L36"/>
  <c r="N36" s="1"/>
  <c r="L37"/>
  <c r="L34"/>
  <c r="N34" s="1"/>
  <c r="L22"/>
  <c r="N22" s="1"/>
</calcChain>
</file>

<file path=xl/sharedStrings.xml><?xml version="1.0" encoding="utf-8"?>
<sst xmlns="http://schemas.openxmlformats.org/spreadsheetml/2006/main" count="106" uniqueCount="96">
  <si>
    <t xml:space="preserve">ZAVOD ZA ŠPORT PTUJU in AK CP PTUJ </t>
  </si>
  <si>
    <t>LETNIK 96/97-DEKLICE</t>
  </si>
  <si>
    <t>Letnik</t>
  </si>
  <si>
    <t>SKUPAJ</t>
  </si>
  <si>
    <t>PRIIMEK IN IME</t>
  </si>
  <si>
    <t>rojstva</t>
  </si>
  <si>
    <t>r.</t>
  </si>
  <si>
    <t>40m</t>
  </si>
  <si>
    <t>60 m</t>
  </si>
  <si>
    <t>TOČKE</t>
  </si>
  <si>
    <t>DALJINA</t>
  </si>
  <si>
    <t>KROGLA</t>
  </si>
  <si>
    <t xml:space="preserve">višina </t>
  </si>
  <si>
    <t>TOČK</t>
  </si>
  <si>
    <t xml:space="preserve">Skupno </t>
  </si>
  <si>
    <t>1.skok</t>
  </si>
  <si>
    <t>2.skok</t>
  </si>
  <si>
    <t>3.skok</t>
  </si>
  <si>
    <t>rez.</t>
  </si>
  <si>
    <t>1.met</t>
  </si>
  <si>
    <t>2.met</t>
  </si>
  <si>
    <t>3.met.</t>
  </si>
  <si>
    <t>TEKMA</t>
  </si>
  <si>
    <t>1. in 2. tekma</t>
  </si>
  <si>
    <t>mesto</t>
  </si>
  <si>
    <t>Anja Fladung</t>
  </si>
  <si>
    <t>PETRA LOZINSEK</t>
  </si>
  <si>
    <t>Teja Gašperič</t>
  </si>
  <si>
    <t>ANA MAJA BERNHARD</t>
  </si>
  <si>
    <t>TJAŠA ŽGAVC</t>
  </si>
  <si>
    <t>LEA ŠALAMUN</t>
  </si>
  <si>
    <t>MAŠA  LAH</t>
  </si>
  <si>
    <t>Gordana Žiher</t>
  </si>
  <si>
    <t>Julija  Čeh</t>
  </si>
  <si>
    <t>MNOGOBOJČEK 2010/11</t>
  </si>
  <si>
    <t xml:space="preserve">zapisnik </t>
  </si>
  <si>
    <t xml:space="preserve">DALJINA </t>
  </si>
  <si>
    <t xml:space="preserve">TEŽKA ŽOGA </t>
  </si>
  <si>
    <t xml:space="preserve">TEKMA </t>
  </si>
  <si>
    <t>MNOGOBOJČEK 2014</t>
  </si>
  <si>
    <t xml:space="preserve">ZAVOD ZA ŠPORT PTUJU in AK PTUJ </t>
  </si>
  <si>
    <t>LETNIK 99/2000 -DEKLICE</t>
  </si>
  <si>
    <t>MAJA BEDRAČ</t>
  </si>
  <si>
    <t>NATALIJA PAUKO</t>
  </si>
  <si>
    <t xml:space="preserve">NINA GORENJAK </t>
  </si>
  <si>
    <t xml:space="preserve">TIA KRAJNC </t>
  </si>
  <si>
    <t>VIKTORIJA VIDOVIČ</t>
  </si>
  <si>
    <t>NIKA ŠLAMBERGER</t>
  </si>
  <si>
    <t>NINA ŠTUMBERGER</t>
  </si>
  <si>
    <t>ENEJA ŠOŠTARIČ</t>
  </si>
  <si>
    <t>EVA PERNEK</t>
  </si>
  <si>
    <t>KAJA ŽGAVC</t>
  </si>
  <si>
    <t>NIKA MURKO</t>
  </si>
  <si>
    <t>NIKA VIDOVIČ</t>
  </si>
  <si>
    <t>SAŠA MLAKAR</t>
  </si>
  <si>
    <t>ŠPELA TOPOLNIK</t>
  </si>
  <si>
    <t>TAJA ISLAMOVIČ</t>
  </si>
  <si>
    <t>TAJDA DREVENŠEK</t>
  </si>
  <si>
    <t>TINKA VALENKO</t>
  </si>
  <si>
    <t xml:space="preserve">TJAŠA LORBEK </t>
  </si>
  <si>
    <t>ASTRID MAROVIČ</t>
  </si>
  <si>
    <t>IVA ZIDARIČ</t>
  </si>
  <si>
    <t>ZALA ZAJKO IVANČIČ</t>
  </si>
  <si>
    <t>NUŠA PUŽ</t>
  </si>
  <si>
    <t>MIHAELA KOKOT</t>
  </si>
  <si>
    <t xml:space="preserve">BARBARA LETONJA </t>
  </si>
  <si>
    <t xml:space="preserve">DONA FERŠ </t>
  </si>
  <si>
    <t>VITA TOLIČIČ</t>
  </si>
  <si>
    <t xml:space="preserve">VITA PERNAT </t>
  </si>
  <si>
    <t xml:space="preserve">TOČKE 2. </t>
  </si>
  <si>
    <t>TOČKE 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</si>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</sst>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E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2" xfId="0" applyNumberFormat="1" applyFon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9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2" xfId="0" applyNumberFormat="1" applyFont="1" applyFill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/>
    <xf numFmtId="0" fontId="8" fillId="0" borderId="2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/>
    <xf numFmtId="0" fontId="0" fillId="0" borderId="0" xfId="0" applyBorder="1"/>
    <xf numFmtId="0" fontId="8" fillId="0" borderId="3" xfId="0" applyFont="1" applyFill="1" applyBorder="1"/>
    <xf numFmtId="0" fontId="8" fillId="0" borderId="5" xfId="0" applyFont="1" applyFill="1" applyBorder="1"/>
    <xf numFmtId="2" fontId="8" fillId="0" borderId="15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NumberFormat="1" applyFont="1" applyFill="1" applyBorder="1"/>
    <xf numFmtId="0" fontId="0" fillId="0" borderId="17" xfId="0" applyBorder="1"/>
    <xf numFmtId="0" fontId="2" fillId="0" borderId="18" xfId="0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7" xfId="0" applyFont="1" applyFill="1" applyBorder="1"/>
    <xf numFmtId="0" fontId="0" fillId="0" borderId="17" xfId="0" applyFont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1" fillId="0" borderId="17" xfId="1" applyNumberFormat="1" applyFont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0" fillId="0" borderId="17" xfId="0" applyFill="1" applyBorder="1"/>
    <xf numFmtId="0" fontId="14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2">
    <cellStyle name="Navadno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8"/>
  <sheetViews>
    <sheetView tabSelected="1" topLeftCell="A4" workbookViewId="0">
      <selection activeCell="F31" sqref="F31"/>
    </sheetView>
  </sheetViews>
  <sheetFormatPr defaultRowHeight="15"/>
  <cols>
    <col min="1" max="1" width="19" customWidth="1"/>
    <col min="2" max="2" width="6.7109375" customWidth="1"/>
    <col min="3" max="3" width="8.28515625" customWidth="1"/>
    <col min="5" max="5" width="7.5703125" customWidth="1"/>
    <col min="6" max="6" width="9.85546875" customWidth="1"/>
    <col min="7" max="7" width="7.5703125" customWidth="1"/>
    <col min="8" max="8" width="13" customWidth="1"/>
    <col min="9" max="9" width="7.28515625" customWidth="1"/>
    <col min="12" max="13" width="10" customWidth="1"/>
    <col min="14" max="14" width="15.28515625" customWidth="1"/>
  </cols>
  <sheetData>
    <row r="3" spans="1:15" ht="15.75" thickBot="1"/>
    <row r="4" spans="1:15" ht="23.25">
      <c r="A4" s="1" t="s">
        <v>39</v>
      </c>
      <c r="B4" s="2"/>
      <c r="C4" s="2"/>
      <c r="D4" s="2"/>
      <c r="E4" s="3"/>
      <c r="F4" s="3"/>
      <c r="G4" s="3"/>
      <c r="H4" s="2"/>
      <c r="I4" s="3"/>
      <c r="J4" s="5"/>
      <c r="K4" s="3"/>
      <c r="L4" s="2"/>
      <c r="M4" s="65"/>
      <c r="N4" s="66"/>
      <c r="O4" s="67"/>
    </row>
    <row r="5" spans="1:15">
      <c r="A5" s="6"/>
      <c r="B5" s="7"/>
      <c r="C5" s="7"/>
      <c r="D5" s="7"/>
      <c r="E5" s="8"/>
      <c r="F5" s="8"/>
      <c r="G5" s="8"/>
      <c r="H5" s="7"/>
      <c r="I5" s="8"/>
      <c r="J5" s="7"/>
      <c r="K5" s="8"/>
      <c r="L5" s="7"/>
      <c r="M5" s="52"/>
      <c r="N5" s="68"/>
      <c r="O5" s="69"/>
    </row>
    <row r="6" spans="1:15" ht="23.25">
      <c r="A6" s="10" t="s">
        <v>40</v>
      </c>
      <c r="B6" s="11"/>
      <c r="C6" s="7"/>
      <c r="D6" s="7"/>
      <c r="E6" s="8"/>
      <c r="F6" s="12" t="s">
        <v>41</v>
      </c>
      <c r="G6" s="8"/>
      <c r="H6" s="7"/>
      <c r="I6" s="8"/>
      <c r="J6" s="7"/>
      <c r="K6" s="8"/>
      <c r="L6" s="7"/>
      <c r="M6" s="52"/>
      <c r="N6" s="68"/>
      <c r="O6" s="69"/>
    </row>
    <row r="7" spans="1:15">
      <c r="A7" s="13">
        <v>41709</v>
      </c>
      <c r="B7" s="7"/>
      <c r="C7" s="7"/>
      <c r="D7" s="7"/>
      <c r="E7" s="8"/>
      <c r="F7" s="8"/>
      <c r="G7" s="8"/>
      <c r="H7" s="7"/>
      <c r="I7" s="8"/>
      <c r="J7" s="7"/>
      <c r="K7" s="8"/>
      <c r="L7" s="14"/>
      <c r="M7" s="52"/>
      <c r="N7" s="68"/>
      <c r="O7" s="69"/>
    </row>
    <row r="8" spans="1:15" ht="15.75" thickBot="1">
      <c r="A8" s="6"/>
      <c r="B8" s="7"/>
      <c r="C8" s="7"/>
      <c r="D8" s="7"/>
      <c r="E8" s="8"/>
      <c r="F8" s="8"/>
      <c r="G8" s="8"/>
      <c r="H8" s="7"/>
      <c r="I8" s="8"/>
      <c r="J8" s="7"/>
      <c r="K8" s="8"/>
      <c r="L8" s="7"/>
      <c r="M8" s="52"/>
      <c r="N8" s="68"/>
      <c r="O8" s="69"/>
    </row>
    <row r="9" spans="1:15">
      <c r="A9" s="73"/>
      <c r="B9" s="38" t="s">
        <v>2</v>
      </c>
      <c r="C9" s="74"/>
      <c r="D9" s="74"/>
      <c r="E9" s="38"/>
      <c r="F9" s="74"/>
      <c r="G9" s="38"/>
      <c r="H9" s="74"/>
      <c r="I9" s="38"/>
      <c r="J9" s="74"/>
      <c r="K9" s="38"/>
      <c r="L9" s="38"/>
      <c r="M9" s="75"/>
      <c r="N9" s="38" t="s">
        <v>3</v>
      </c>
      <c r="O9" s="76"/>
    </row>
    <row r="10" spans="1:15">
      <c r="A10" s="77" t="s">
        <v>4</v>
      </c>
      <c r="B10" s="45" t="s">
        <v>5</v>
      </c>
      <c r="C10" s="45" t="s">
        <v>7</v>
      </c>
      <c r="D10" s="45" t="s">
        <v>8</v>
      </c>
      <c r="E10" s="45" t="s">
        <v>9</v>
      </c>
      <c r="F10" s="71" t="s">
        <v>36</v>
      </c>
      <c r="G10" s="45" t="s">
        <v>9</v>
      </c>
      <c r="H10" s="71" t="s">
        <v>37</v>
      </c>
      <c r="I10" s="45" t="s">
        <v>9</v>
      </c>
      <c r="J10" s="45" t="s">
        <v>12</v>
      </c>
      <c r="K10" s="45" t="s">
        <v>9</v>
      </c>
      <c r="L10" s="45" t="s">
        <v>69</v>
      </c>
      <c r="M10" s="45" t="s">
        <v>70</v>
      </c>
      <c r="N10" s="47" t="s">
        <v>13</v>
      </c>
      <c r="O10" s="78" t="s">
        <v>14</v>
      </c>
    </row>
    <row r="11" spans="1:15">
      <c r="A11" s="77"/>
      <c r="B11" s="45"/>
      <c r="C11" s="71"/>
      <c r="D11" s="45"/>
      <c r="E11" s="45"/>
      <c r="F11" s="45" t="s">
        <v>18</v>
      </c>
      <c r="G11" s="45"/>
      <c r="H11" s="45" t="s">
        <v>18</v>
      </c>
      <c r="I11" s="45"/>
      <c r="J11" s="45"/>
      <c r="K11" s="45"/>
      <c r="L11" s="45" t="s">
        <v>38</v>
      </c>
      <c r="M11" s="47" t="s">
        <v>22</v>
      </c>
      <c r="N11" s="72" t="s">
        <v>23</v>
      </c>
      <c r="O11" s="78" t="s">
        <v>24</v>
      </c>
    </row>
    <row r="12" spans="1:15" ht="15.75">
      <c r="A12" s="83" t="s">
        <v>42</v>
      </c>
      <c r="B12" s="70">
        <v>1999</v>
      </c>
      <c r="C12" s="79">
        <v>5.54</v>
      </c>
      <c r="D12" s="80">
        <f>C12/4*6</f>
        <v>8.31</v>
      </c>
      <c r="E12" s="81">
        <f>IF(D12&lt;&gt;0,INT(58.015*(11.5-D12)^1.81),0)</f>
        <v>473</v>
      </c>
      <c r="F12" s="80">
        <v>5.63</v>
      </c>
      <c r="G12" s="81">
        <f t="shared" ref="G12:G36" si="0">IF(F12&lt;&gt;0,INT(0.14354*((F12*100)-220)^1.4),0)</f>
        <v>508</v>
      </c>
      <c r="H12" s="80">
        <v>10.81</v>
      </c>
      <c r="I12" s="81">
        <f t="shared" ref="I12:I36" si="1">IF(H12&lt;&gt;0,INT(56.0211*(H12-1.5)^1.05),0)</f>
        <v>583</v>
      </c>
      <c r="J12" s="80"/>
      <c r="K12" s="81">
        <f t="shared" ref="K12:K36" si="2">IF(J12&lt;&gt;0,INT(1.84523*((J12*100)-75)^1.348),0)</f>
        <v>0</v>
      </c>
      <c r="L12" s="82">
        <f t="shared" ref="L12:L36" si="3">SUM(E12+G12+I12+K12)</f>
        <v>1564</v>
      </c>
      <c r="M12" s="84">
        <v>1593</v>
      </c>
      <c r="N12" s="90">
        <f t="shared" ref="N12:N36" si="4">SUM(L12:M12)</f>
        <v>3157</v>
      </c>
      <c r="O12" s="91" t="s">
        <v>71</v>
      </c>
    </row>
    <row r="13" spans="1:15" ht="15.75">
      <c r="A13" s="59" t="s">
        <v>56</v>
      </c>
      <c r="B13" s="70">
        <v>1999</v>
      </c>
      <c r="C13" s="79">
        <v>5.92</v>
      </c>
      <c r="D13" s="80">
        <f>C13/4*6</f>
        <v>8.879999999999999</v>
      </c>
      <c r="E13" s="81">
        <f>IF(D13&lt;&gt;0,INT(58.015*(11.5-D13)^1.81),0)</f>
        <v>331</v>
      </c>
      <c r="F13" s="80"/>
      <c r="G13" s="81">
        <f t="shared" si="0"/>
        <v>0</v>
      </c>
      <c r="H13" s="80">
        <v>8.43</v>
      </c>
      <c r="I13" s="81">
        <f t="shared" si="1"/>
        <v>427</v>
      </c>
      <c r="J13" s="80">
        <v>1.38</v>
      </c>
      <c r="K13" s="81">
        <f t="shared" si="2"/>
        <v>491</v>
      </c>
      <c r="L13" s="82">
        <f t="shared" si="3"/>
        <v>1249</v>
      </c>
      <c r="M13" s="84">
        <v>1389</v>
      </c>
      <c r="N13" s="90">
        <f t="shared" si="4"/>
        <v>2638</v>
      </c>
      <c r="O13" s="91" t="s">
        <v>72</v>
      </c>
    </row>
    <row r="14" spans="1:15" ht="15.75">
      <c r="A14" s="83" t="s">
        <v>66</v>
      </c>
      <c r="B14" s="85">
        <v>2000</v>
      </c>
      <c r="C14" s="88"/>
      <c r="D14" s="88">
        <f>C14/4*6</f>
        <v>0</v>
      </c>
      <c r="E14" s="86">
        <f>IF(D14&lt;&gt;0,INT(58.015*(11.5-D14)^1.81),0)</f>
        <v>0</v>
      </c>
      <c r="F14" s="87">
        <v>4.97</v>
      </c>
      <c r="G14" s="84">
        <f t="shared" si="0"/>
        <v>377</v>
      </c>
      <c r="H14" s="87">
        <v>6.76</v>
      </c>
      <c r="I14" s="84">
        <f t="shared" si="1"/>
        <v>320</v>
      </c>
      <c r="J14" s="87">
        <v>1.35</v>
      </c>
      <c r="K14" s="84">
        <f t="shared" si="2"/>
        <v>460</v>
      </c>
      <c r="L14" s="84">
        <f t="shared" si="3"/>
        <v>1157</v>
      </c>
      <c r="M14" s="84">
        <v>1162</v>
      </c>
      <c r="N14" s="90">
        <f t="shared" si="4"/>
        <v>2319</v>
      </c>
      <c r="O14" s="91" t="s">
        <v>73</v>
      </c>
    </row>
    <row r="15" spans="1:15" ht="15.75">
      <c r="A15" s="83" t="s">
        <v>67</v>
      </c>
      <c r="B15" s="85">
        <v>2000</v>
      </c>
      <c r="C15" s="87"/>
      <c r="D15" s="87">
        <v>0</v>
      </c>
      <c r="E15" s="84">
        <v>0</v>
      </c>
      <c r="F15" s="87">
        <v>4.08</v>
      </c>
      <c r="G15" s="84">
        <f t="shared" si="0"/>
        <v>219</v>
      </c>
      <c r="H15" s="88">
        <v>6.8</v>
      </c>
      <c r="I15" s="84">
        <f t="shared" si="1"/>
        <v>322</v>
      </c>
      <c r="J15" s="87">
        <v>1.35</v>
      </c>
      <c r="K15" s="84">
        <f t="shared" si="2"/>
        <v>460</v>
      </c>
      <c r="L15" s="84">
        <f t="shared" si="3"/>
        <v>1001</v>
      </c>
      <c r="M15" s="84">
        <v>1013</v>
      </c>
      <c r="N15" s="90">
        <f t="shared" si="4"/>
        <v>2014</v>
      </c>
      <c r="O15" s="91" t="s">
        <v>74</v>
      </c>
    </row>
    <row r="16" spans="1:15" ht="15.75">
      <c r="A16" s="83" t="s">
        <v>58</v>
      </c>
      <c r="B16" s="70">
        <v>1999</v>
      </c>
      <c r="C16" s="87">
        <v>5.95</v>
      </c>
      <c r="D16" s="87">
        <f>C16/4*6</f>
        <v>8.9250000000000007</v>
      </c>
      <c r="E16" s="84">
        <f>IF(D16&lt;&gt;0,INT(58.015*(11.5-D16)^1.81),0)</f>
        <v>321</v>
      </c>
      <c r="F16" s="87">
        <v>4.3499999999999996</v>
      </c>
      <c r="G16" s="84">
        <f t="shared" si="0"/>
        <v>264</v>
      </c>
      <c r="H16" s="87">
        <v>7.59</v>
      </c>
      <c r="I16" s="84">
        <f t="shared" si="1"/>
        <v>373</v>
      </c>
      <c r="J16" s="87"/>
      <c r="K16" s="84">
        <f t="shared" si="2"/>
        <v>0</v>
      </c>
      <c r="L16" s="84">
        <f t="shared" si="3"/>
        <v>958</v>
      </c>
      <c r="M16" s="84">
        <v>878</v>
      </c>
      <c r="N16" s="90">
        <f t="shared" si="4"/>
        <v>1836</v>
      </c>
      <c r="O16" s="91" t="s">
        <v>75</v>
      </c>
    </row>
    <row r="17" spans="1:15" ht="15.75">
      <c r="A17" s="83" t="s">
        <v>68</v>
      </c>
      <c r="B17" s="85">
        <v>2000</v>
      </c>
      <c r="C17" s="87"/>
      <c r="D17" s="87">
        <v>0</v>
      </c>
      <c r="E17" s="84">
        <v>0</v>
      </c>
      <c r="F17" s="87">
        <v>3.18</v>
      </c>
      <c r="G17" s="84">
        <f t="shared" si="0"/>
        <v>88</v>
      </c>
      <c r="H17" s="87">
        <v>7.23</v>
      </c>
      <c r="I17" s="84">
        <f t="shared" si="1"/>
        <v>350</v>
      </c>
      <c r="J17" s="87">
        <v>1.25</v>
      </c>
      <c r="K17" s="84">
        <f t="shared" si="2"/>
        <v>359</v>
      </c>
      <c r="L17" s="84">
        <f t="shared" si="3"/>
        <v>797</v>
      </c>
      <c r="M17" s="84">
        <v>849</v>
      </c>
      <c r="N17" s="90">
        <f t="shared" si="4"/>
        <v>1646</v>
      </c>
      <c r="O17" s="91" t="s">
        <v>76</v>
      </c>
    </row>
    <row r="18" spans="1:15" ht="15.75">
      <c r="A18" s="83" t="s">
        <v>63</v>
      </c>
      <c r="B18" s="70">
        <v>2000</v>
      </c>
      <c r="C18" s="87">
        <v>6.35</v>
      </c>
      <c r="D18" s="87">
        <f t="shared" ref="D18:D36" si="5">C18/4*6</f>
        <v>9.5249999999999986</v>
      </c>
      <c r="E18" s="84">
        <f t="shared" ref="E18:E36" si="6">IF(D18&lt;&gt;0,INT(58.015*(11.5-D18)^1.81),0)</f>
        <v>198</v>
      </c>
      <c r="F18" s="87">
        <v>3.76</v>
      </c>
      <c r="G18" s="84">
        <f t="shared" si="0"/>
        <v>168</v>
      </c>
      <c r="H18" s="87">
        <v>8.15</v>
      </c>
      <c r="I18" s="84">
        <f t="shared" si="1"/>
        <v>409</v>
      </c>
      <c r="J18" s="87"/>
      <c r="K18" s="84">
        <f t="shared" si="2"/>
        <v>0</v>
      </c>
      <c r="L18" s="84">
        <f t="shared" si="3"/>
        <v>775</v>
      </c>
      <c r="M18" s="84">
        <v>824</v>
      </c>
      <c r="N18" s="90">
        <f t="shared" si="4"/>
        <v>1599</v>
      </c>
      <c r="O18" s="91" t="s">
        <v>77</v>
      </c>
    </row>
    <row r="19" spans="1:15" ht="15.75">
      <c r="A19" s="59" t="s">
        <v>46</v>
      </c>
      <c r="B19" s="70">
        <v>2000</v>
      </c>
      <c r="C19" s="79">
        <v>6.2</v>
      </c>
      <c r="D19" s="80">
        <f t="shared" si="5"/>
        <v>9.3000000000000007</v>
      </c>
      <c r="E19" s="81">
        <f t="shared" si="6"/>
        <v>241</v>
      </c>
      <c r="F19" s="80">
        <v>3.57</v>
      </c>
      <c r="G19" s="81">
        <f t="shared" si="0"/>
        <v>140</v>
      </c>
      <c r="H19" s="80"/>
      <c r="I19" s="81">
        <f t="shared" si="1"/>
        <v>0</v>
      </c>
      <c r="J19" s="80">
        <v>1.1499999999999999</v>
      </c>
      <c r="K19" s="81">
        <f t="shared" si="2"/>
        <v>266</v>
      </c>
      <c r="L19" s="82">
        <f t="shared" si="3"/>
        <v>647</v>
      </c>
      <c r="M19" s="84">
        <v>766</v>
      </c>
      <c r="N19" s="90">
        <f t="shared" si="4"/>
        <v>1413</v>
      </c>
      <c r="O19" s="91" t="s">
        <v>78</v>
      </c>
    </row>
    <row r="20" spans="1:15" ht="15.75">
      <c r="A20" s="59" t="s">
        <v>53</v>
      </c>
      <c r="B20" s="70">
        <v>2000</v>
      </c>
      <c r="C20" s="79">
        <v>6.73</v>
      </c>
      <c r="D20" s="80">
        <f t="shared" si="5"/>
        <v>10.095000000000001</v>
      </c>
      <c r="E20" s="81">
        <f t="shared" si="6"/>
        <v>107</v>
      </c>
      <c r="F20" s="80"/>
      <c r="G20" s="81">
        <f t="shared" si="0"/>
        <v>0</v>
      </c>
      <c r="H20" s="80">
        <v>7.35</v>
      </c>
      <c r="I20" s="81">
        <f t="shared" si="1"/>
        <v>357</v>
      </c>
      <c r="J20" s="80">
        <v>1.1000000000000001</v>
      </c>
      <c r="K20" s="81">
        <f t="shared" si="2"/>
        <v>222</v>
      </c>
      <c r="L20" s="82">
        <f t="shared" si="3"/>
        <v>686</v>
      </c>
      <c r="M20" s="84">
        <v>713</v>
      </c>
      <c r="N20" s="90">
        <f t="shared" si="4"/>
        <v>1399</v>
      </c>
      <c r="O20" s="91" t="s">
        <v>79</v>
      </c>
    </row>
    <row r="21" spans="1:15" ht="15.75">
      <c r="A21" s="59" t="s">
        <v>47</v>
      </c>
      <c r="B21" s="70">
        <v>2000</v>
      </c>
      <c r="C21" s="79">
        <v>6.51</v>
      </c>
      <c r="D21" s="80">
        <f t="shared" si="5"/>
        <v>9.7650000000000006</v>
      </c>
      <c r="E21" s="81">
        <f t="shared" si="6"/>
        <v>157</v>
      </c>
      <c r="F21" s="80">
        <v>3.16</v>
      </c>
      <c r="G21" s="81">
        <f t="shared" si="0"/>
        <v>85</v>
      </c>
      <c r="H21" s="80">
        <v>7.99</v>
      </c>
      <c r="I21" s="81">
        <f t="shared" si="1"/>
        <v>399</v>
      </c>
      <c r="J21" s="80"/>
      <c r="K21" s="81">
        <f t="shared" si="2"/>
        <v>0</v>
      </c>
      <c r="L21" s="82">
        <f t="shared" si="3"/>
        <v>641</v>
      </c>
      <c r="M21" s="84">
        <v>741</v>
      </c>
      <c r="N21" s="90">
        <f t="shared" si="4"/>
        <v>1382</v>
      </c>
      <c r="O21" s="91" t="s">
        <v>80</v>
      </c>
    </row>
    <row r="22" spans="1:15" ht="15.75">
      <c r="A22" s="83" t="s">
        <v>45</v>
      </c>
      <c r="B22" s="70">
        <v>1999</v>
      </c>
      <c r="C22" s="79">
        <v>6.35</v>
      </c>
      <c r="D22" s="80">
        <f t="shared" si="5"/>
        <v>9.5249999999999986</v>
      </c>
      <c r="E22" s="81">
        <f t="shared" si="6"/>
        <v>198</v>
      </c>
      <c r="F22" s="80">
        <v>3.68</v>
      </c>
      <c r="G22" s="81">
        <f t="shared" si="0"/>
        <v>156</v>
      </c>
      <c r="H22" s="80">
        <v>7.45</v>
      </c>
      <c r="I22" s="81">
        <f t="shared" si="1"/>
        <v>364</v>
      </c>
      <c r="J22" s="80"/>
      <c r="K22" s="81">
        <f t="shared" si="2"/>
        <v>0</v>
      </c>
      <c r="L22" s="82">
        <f t="shared" si="3"/>
        <v>718</v>
      </c>
      <c r="M22" s="84">
        <v>593</v>
      </c>
      <c r="N22" s="90">
        <f t="shared" si="4"/>
        <v>1311</v>
      </c>
      <c r="O22" s="91" t="s">
        <v>81</v>
      </c>
    </row>
    <row r="23" spans="1:15" ht="15.75">
      <c r="A23" s="59" t="s">
        <v>49</v>
      </c>
      <c r="B23" s="70">
        <v>2000</v>
      </c>
      <c r="C23" s="79">
        <v>6.57</v>
      </c>
      <c r="D23" s="80">
        <f t="shared" si="5"/>
        <v>9.8550000000000004</v>
      </c>
      <c r="E23" s="81">
        <f t="shared" si="6"/>
        <v>142</v>
      </c>
      <c r="F23" s="80">
        <v>3.91</v>
      </c>
      <c r="G23" s="81">
        <f t="shared" si="0"/>
        <v>191</v>
      </c>
      <c r="H23" s="80">
        <v>6.11</v>
      </c>
      <c r="I23" s="81">
        <f t="shared" si="1"/>
        <v>278</v>
      </c>
      <c r="J23" s="80"/>
      <c r="K23" s="81">
        <f t="shared" si="2"/>
        <v>0</v>
      </c>
      <c r="L23" s="82">
        <f t="shared" si="3"/>
        <v>611</v>
      </c>
      <c r="M23" s="84">
        <v>660</v>
      </c>
      <c r="N23" s="90">
        <f t="shared" si="4"/>
        <v>1271</v>
      </c>
      <c r="O23" s="91" t="s">
        <v>82</v>
      </c>
    </row>
    <row r="24" spans="1:15" ht="15.75">
      <c r="A24" s="59" t="s">
        <v>51</v>
      </c>
      <c r="B24" s="70">
        <v>2000</v>
      </c>
      <c r="C24" s="79">
        <v>6.16</v>
      </c>
      <c r="D24" s="80">
        <f t="shared" si="5"/>
        <v>9.24</v>
      </c>
      <c r="E24" s="81">
        <f t="shared" si="6"/>
        <v>253</v>
      </c>
      <c r="F24" s="80">
        <v>3.56</v>
      </c>
      <c r="G24" s="81">
        <f t="shared" si="0"/>
        <v>139</v>
      </c>
      <c r="H24" s="80">
        <v>6.37</v>
      </c>
      <c r="I24" s="81">
        <f t="shared" si="1"/>
        <v>295</v>
      </c>
      <c r="J24" s="80"/>
      <c r="K24" s="81">
        <f t="shared" si="2"/>
        <v>0</v>
      </c>
      <c r="L24" s="82">
        <f t="shared" si="3"/>
        <v>687</v>
      </c>
      <c r="M24" s="84">
        <v>582</v>
      </c>
      <c r="N24" s="90">
        <f t="shared" si="4"/>
        <v>1269</v>
      </c>
      <c r="O24" s="91" t="s">
        <v>83</v>
      </c>
    </row>
    <row r="25" spans="1:15" ht="15.75">
      <c r="A25" s="83" t="s">
        <v>60</v>
      </c>
      <c r="B25" s="70">
        <v>1999</v>
      </c>
      <c r="C25" s="87"/>
      <c r="D25" s="87">
        <f t="shared" si="5"/>
        <v>0</v>
      </c>
      <c r="E25" s="84">
        <f t="shared" si="6"/>
        <v>0</v>
      </c>
      <c r="F25" s="87"/>
      <c r="G25" s="84">
        <f t="shared" si="0"/>
        <v>0</v>
      </c>
      <c r="H25" s="87"/>
      <c r="I25" s="84">
        <f t="shared" si="1"/>
        <v>0</v>
      </c>
      <c r="J25" s="87"/>
      <c r="K25" s="84">
        <f t="shared" si="2"/>
        <v>0</v>
      </c>
      <c r="L25" s="84">
        <f t="shared" si="3"/>
        <v>0</v>
      </c>
      <c r="M25" s="84">
        <v>1235</v>
      </c>
      <c r="N25" s="90">
        <f t="shared" si="4"/>
        <v>1235</v>
      </c>
      <c r="O25" s="91" t="s">
        <v>84</v>
      </c>
    </row>
    <row r="26" spans="1:15" ht="15.75">
      <c r="A26" s="83" t="s">
        <v>50</v>
      </c>
      <c r="B26" s="70">
        <v>1999</v>
      </c>
      <c r="C26" s="79">
        <v>6.32</v>
      </c>
      <c r="D26" s="80">
        <f t="shared" si="5"/>
        <v>9.48</v>
      </c>
      <c r="E26" s="81">
        <f t="shared" si="6"/>
        <v>207</v>
      </c>
      <c r="F26" s="80">
        <v>3.94</v>
      </c>
      <c r="G26" s="81">
        <f t="shared" si="0"/>
        <v>196</v>
      </c>
      <c r="H26" s="80">
        <v>6.68</v>
      </c>
      <c r="I26" s="81">
        <f t="shared" si="1"/>
        <v>315</v>
      </c>
      <c r="J26" s="80"/>
      <c r="K26" s="81">
        <f t="shared" si="2"/>
        <v>0</v>
      </c>
      <c r="L26" s="82">
        <f t="shared" si="3"/>
        <v>718</v>
      </c>
      <c r="M26" s="89">
        <v>512</v>
      </c>
      <c r="N26" s="90">
        <f t="shared" si="4"/>
        <v>1230</v>
      </c>
      <c r="O26" s="91" t="s">
        <v>85</v>
      </c>
    </row>
    <row r="27" spans="1:15" ht="15.75">
      <c r="A27" s="59" t="s">
        <v>57</v>
      </c>
      <c r="B27" s="70">
        <v>1999</v>
      </c>
      <c r="C27" s="79"/>
      <c r="D27" s="80">
        <f t="shared" si="5"/>
        <v>0</v>
      </c>
      <c r="E27" s="81">
        <f t="shared" si="6"/>
        <v>0</v>
      </c>
      <c r="F27" s="80">
        <v>4.0199999999999996</v>
      </c>
      <c r="G27" s="81">
        <f t="shared" si="0"/>
        <v>209</v>
      </c>
      <c r="H27" s="80">
        <v>6.43</v>
      </c>
      <c r="I27" s="81">
        <f t="shared" si="1"/>
        <v>299</v>
      </c>
      <c r="J27" s="80"/>
      <c r="K27" s="81">
        <f t="shared" si="2"/>
        <v>0</v>
      </c>
      <c r="L27" s="82">
        <f t="shared" si="3"/>
        <v>508</v>
      </c>
      <c r="M27" s="84">
        <v>707</v>
      </c>
      <c r="N27" s="90">
        <f t="shared" si="4"/>
        <v>1215</v>
      </c>
      <c r="O27" s="91" t="s">
        <v>86</v>
      </c>
    </row>
    <row r="28" spans="1:15" ht="15.75">
      <c r="A28" s="83" t="s">
        <v>59</v>
      </c>
      <c r="B28" s="70">
        <v>2000</v>
      </c>
      <c r="C28" s="87">
        <v>6.4</v>
      </c>
      <c r="D28" s="87">
        <f t="shared" si="5"/>
        <v>9.6000000000000014</v>
      </c>
      <c r="E28" s="84">
        <f t="shared" si="6"/>
        <v>185</v>
      </c>
      <c r="F28" s="87">
        <v>3.6</v>
      </c>
      <c r="G28" s="84">
        <f t="shared" si="0"/>
        <v>145</v>
      </c>
      <c r="H28" s="87">
        <v>5.66</v>
      </c>
      <c r="I28" s="84">
        <f t="shared" si="1"/>
        <v>250</v>
      </c>
      <c r="J28" s="87"/>
      <c r="K28" s="84">
        <f t="shared" si="2"/>
        <v>0</v>
      </c>
      <c r="L28" s="84">
        <f t="shared" si="3"/>
        <v>580</v>
      </c>
      <c r="M28" s="89">
        <v>549</v>
      </c>
      <c r="N28" s="90">
        <f t="shared" si="4"/>
        <v>1129</v>
      </c>
      <c r="O28" s="91" t="s">
        <v>87</v>
      </c>
    </row>
    <row r="29" spans="1:15" ht="15.75">
      <c r="A29" s="83" t="s">
        <v>61</v>
      </c>
      <c r="B29" s="70">
        <v>2000</v>
      </c>
      <c r="C29" s="87">
        <v>6.68</v>
      </c>
      <c r="D29" s="87">
        <f t="shared" si="5"/>
        <v>10.02</v>
      </c>
      <c r="E29" s="84">
        <f t="shared" si="6"/>
        <v>117</v>
      </c>
      <c r="F29" s="87">
        <v>2.78</v>
      </c>
      <c r="G29" s="84">
        <f t="shared" si="0"/>
        <v>42</v>
      </c>
      <c r="H29" s="87">
        <v>6.8</v>
      </c>
      <c r="I29" s="84">
        <f t="shared" si="1"/>
        <v>322</v>
      </c>
      <c r="J29" s="87"/>
      <c r="K29" s="84">
        <f t="shared" si="2"/>
        <v>0</v>
      </c>
      <c r="L29" s="84">
        <f t="shared" si="3"/>
        <v>481</v>
      </c>
      <c r="M29" s="89">
        <v>560</v>
      </c>
      <c r="N29" s="90">
        <f t="shared" si="4"/>
        <v>1041</v>
      </c>
      <c r="O29" s="91" t="s">
        <v>88</v>
      </c>
    </row>
    <row r="30" spans="1:15" ht="15.75">
      <c r="A30" s="83" t="s">
        <v>48</v>
      </c>
      <c r="B30" s="70">
        <v>2000</v>
      </c>
      <c r="C30" s="79">
        <v>6.65</v>
      </c>
      <c r="D30" s="80">
        <f t="shared" si="5"/>
        <v>9.9750000000000014</v>
      </c>
      <c r="E30" s="81">
        <f t="shared" si="6"/>
        <v>124</v>
      </c>
      <c r="F30" s="80">
        <v>3.56</v>
      </c>
      <c r="G30" s="81">
        <f t="shared" si="0"/>
        <v>139</v>
      </c>
      <c r="H30" s="80"/>
      <c r="I30" s="81">
        <f t="shared" si="1"/>
        <v>0</v>
      </c>
      <c r="J30" s="80">
        <v>1.2</v>
      </c>
      <c r="K30" s="81">
        <f t="shared" si="2"/>
        <v>312</v>
      </c>
      <c r="L30" s="82">
        <f t="shared" si="3"/>
        <v>575</v>
      </c>
      <c r="M30" s="89">
        <v>405</v>
      </c>
      <c r="N30" s="90">
        <f t="shared" si="4"/>
        <v>980</v>
      </c>
      <c r="O30" s="91" t="s">
        <v>89</v>
      </c>
    </row>
    <row r="31" spans="1:15" ht="15.75">
      <c r="A31" s="83" t="s">
        <v>65</v>
      </c>
      <c r="B31" s="70">
        <v>1999</v>
      </c>
      <c r="C31" s="87"/>
      <c r="D31" s="87">
        <f t="shared" si="5"/>
        <v>0</v>
      </c>
      <c r="E31" s="84">
        <f t="shared" si="6"/>
        <v>0</v>
      </c>
      <c r="F31" s="87">
        <v>2.88</v>
      </c>
      <c r="G31" s="84">
        <f t="shared" si="0"/>
        <v>52</v>
      </c>
      <c r="H31" s="87">
        <v>6.7</v>
      </c>
      <c r="I31" s="84">
        <f t="shared" si="1"/>
        <v>316</v>
      </c>
      <c r="J31" s="87"/>
      <c r="K31" s="84">
        <f t="shared" si="2"/>
        <v>0</v>
      </c>
      <c r="L31" s="84">
        <f t="shared" si="3"/>
        <v>368</v>
      </c>
      <c r="M31" s="89">
        <v>452</v>
      </c>
      <c r="N31" s="90">
        <f t="shared" si="4"/>
        <v>820</v>
      </c>
      <c r="O31" s="91" t="s">
        <v>90</v>
      </c>
    </row>
    <row r="32" spans="1:15" ht="15.75">
      <c r="A32" s="83" t="s">
        <v>62</v>
      </c>
      <c r="B32" s="70">
        <v>2000</v>
      </c>
      <c r="C32" s="87"/>
      <c r="D32" s="87">
        <f t="shared" si="5"/>
        <v>0</v>
      </c>
      <c r="E32" s="84">
        <f t="shared" si="6"/>
        <v>0</v>
      </c>
      <c r="F32" s="87"/>
      <c r="G32" s="84">
        <f t="shared" si="0"/>
        <v>0</v>
      </c>
      <c r="H32" s="87"/>
      <c r="I32" s="84">
        <f t="shared" si="1"/>
        <v>0</v>
      </c>
      <c r="J32" s="87"/>
      <c r="K32" s="84">
        <f t="shared" si="2"/>
        <v>0</v>
      </c>
      <c r="L32" s="84">
        <f t="shared" si="3"/>
        <v>0</v>
      </c>
      <c r="M32" s="84">
        <v>793</v>
      </c>
      <c r="N32" s="90">
        <f t="shared" si="4"/>
        <v>793</v>
      </c>
      <c r="O32" s="91" t="s">
        <v>91</v>
      </c>
    </row>
    <row r="33" spans="1:15" ht="15.75">
      <c r="A33" s="83" t="s">
        <v>64</v>
      </c>
      <c r="B33" s="70">
        <v>2000</v>
      </c>
      <c r="C33" s="87"/>
      <c r="D33" s="87">
        <f t="shared" si="5"/>
        <v>0</v>
      </c>
      <c r="E33" s="84">
        <f t="shared" si="6"/>
        <v>0</v>
      </c>
      <c r="F33" s="87"/>
      <c r="G33" s="84">
        <f t="shared" si="0"/>
        <v>0</v>
      </c>
      <c r="H33" s="87"/>
      <c r="I33" s="84">
        <f t="shared" si="1"/>
        <v>0</v>
      </c>
      <c r="J33" s="87">
        <v>1.1000000000000001</v>
      </c>
      <c r="K33" s="84">
        <f t="shared" si="2"/>
        <v>222</v>
      </c>
      <c r="L33" s="84">
        <f t="shared" si="3"/>
        <v>222</v>
      </c>
      <c r="M33" s="89">
        <v>473</v>
      </c>
      <c r="N33" s="90">
        <f t="shared" si="4"/>
        <v>695</v>
      </c>
      <c r="O33" s="91" t="s">
        <v>92</v>
      </c>
    </row>
    <row r="34" spans="1:15" ht="15.75">
      <c r="A34" s="83" t="s">
        <v>43</v>
      </c>
      <c r="B34" s="70">
        <v>2000</v>
      </c>
      <c r="C34" s="79"/>
      <c r="D34" s="80">
        <f t="shared" si="5"/>
        <v>0</v>
      </c>
      <c r="E34" s="81">
        <f t="shared" si="6"/>
        <v>0</v>
      </c>
      <c r="F34" s="80"/>
      <c r="G34" s="81">
        <f t="shared" si="0"/>
        <v>0</v>
      </c>
      <c r="H34" s="80"/>
      <c r="I34" s="81">
        <f t="shared" si="1"/>
        <v>0</v>
      </c>
      <c r="J34" s="80"/>
      <c r="K34" s="81">
        <f t="shared" si="2"/>
        <v>0</v>
      </c>
      <c r="L34" s="82">
        <f t="shared" si="3"/>
        <v>0</v>
      </c>
      <c r="M34" s="84">
        <v>624</v>
      </c>
      <c r="N34" s="90">
        <f t="shared" si="4"/>
        <v>624</v>
      </c>
      <c r="O34" s="91" t="s">
        <v>93</v>
      </c>
    </row>
    <row r="35" spans="1:15" ht="15.75">
      <c r="A35" s="59" t="s">
        <v>44</v>
      </c>
      <c r="B35" s="70">
        <v>2000</v>
      </c>
      <c r="C35" s="79"/>
      <c r="D35" s="80">
        <f t="shared" si="5"/>
        <v>0</v>
      </c>
      <c r="E35" s="81">
        <f t="shared" si="6"/>
        <v>0</v>
      </c>
      <c r="F35" s="80"/>
      <c r="G35" s="81">
        <f t="shared" si="0"/>
        <v>0</v>
      </c>
      <c r="H35" s="80"/>
      <c r="I35" s="81">
        <f t="shared" si="1"/>
        <v>0</v>
      </c>
      <c r="J35" s="80"/>
      <c r="K35" s="81">
        <f t="shared" si="2"/>
        <v>0</v>
      </c>
      <c r="L35" s="82">
        <f t="shared" si="3"/>
        <v>0</v>
      </c>
      <c r="M35" s="89">
        <v>553</v>
      </c>
      <c r="N35" s="90">
        <f t="shared" si="4"/>
        <v>553</v>
      </c>
      <c r="O35" s="91" t="s">
        <v>94</v>
      </c>
    </row>
    <row r="36" spans="1:15" ht="15.75">
      <c r="A36" s="59" t="s">
        <v>55</v>
      </c>
      <c r="B36" s="70">
        <v>2000</v>
      </c>
      <c r="C36" s="79"/>
      <c r="D36" s="80">
        <f t="shared" si="5"/>
        <v>0</v>
      </c>
      <c r="E36" s="81">
        <f t="shared" si="6"/>
        <v>0</v>
      </c>
      <c r="F36" s="80"/>
      <c r="G36" s="81">
        <f t="shared" si="0"/>
        <v>0</v>
      </c>
      <c r="H36" s="80"/>
      <c r="I36" s="81">
        <f t="shared" si="1"/>
        <v>0</v>
      </c>
      <c r="J36" s="80"/>
      <c r="K36" s="81">
        <f t="shared" si="2"/>
        <v>0</v>
      </c>
      <c r="L36" s="82">
        <f t="shared" si="3"/>
        <v>0</v>
      </c>
      <c r="M36" s="89">
        <v>481</v>
      </c>
      <c r="N36" s="90">
        <f t="shared" si="4"/>
        <v>481</v>
      </c>
      <c r="O36" s="91" t="s">
        <v>95</v>
      </c>
    </row>
    <row r="37" spans="1:15" ht="15.75">
      <c r="A37" s="59" t="s">
        <v>52</v>
      </c>
      <c r="B37" s="70">
        <v>2000</v>
      </c>
      <c r="C37" s="79"/>
      <c r="D37" s="80">
        <f t="shared" ref="D37:D38" si="7">C37/4*6</f>
        <v>0</v>
      </c>
      <c r="E37" s="81">
        <f t="shared" ref="E37:E38" si="8">IF(D37&lt;&gt;0,INT(58.015*(11.5-D37)^1.81),0)</f>
        <v>0</v>
      </c>
      <c r="F37" s="80"/>
      <c r="G37" s="81">
        <f t="shared" ref="G37:G38" si="9">IF(F37&lt;&gt;0,INT(0.14354*((F37*100)-220)^1.4),0)</f>
        <v>0</v>
      </c>
      <c r="H37" s="80"/>
      <c r="I37" s="81">
        <f t="shared" ref="I37:I38" si="10">IF(H37&lt;&gt;0,INT(56.0211*(H37-1.5)^1.05),0)</f>
        <v>0</v>
      </c>
      <c r="J37" s="80"/>
      <c r="K37" s="81">
        <f t="shared" ref="K37:K38" si="11">IF(J37&lt;&gt;0,INT(1.84523*((J37*100)-75)^1.348),0)</f>
        <v>0</v>
      </c>
      <c r="L37" s="82">
        <f t="shared" ref="L37:L38" si="12">SUM(E37+G37+I37+K37)</f>
        <v>0</v>
      </c>
      <c r="M37" s="84">
        <v>0</v>
      </c>
      <c r="N37" s="90">
        <f t="shared" ref="N37:N38" si="13">SUM(L37:M37)</f>
        <v>0</v>
      </c>
      <c r="O37" s="59"/>
    </row>
    <row r="38" spans="1:15" ht="15.75">
      <c r="A38" s="59" t="s">
        <v>54</v>
      </c>
      <c r="B38" s="70">
        <v>2000</v>
      </c>
      <c r="C38" s="79"/>
      <c r="D38" s="80">
        <f t="shared" si="7"/>
        <v>0</v>
      </c>
      <c r="E38" s="81">
        <f t="shared" si="8"/>
        <v>0</v>
      </c>
      <c r="F38" s="80"/>
      <c r="G38" s="81">
        <f t="shared" si="9"/>
        <v>0</v>
      </c>
      <c r="H38" s="80"/>
      <c r="I38" s="81">
        <f t="shared" si="10"/>
        <v>0</v>
      </c>
      <c r="J38" s="80"/>
      <c r="K38" s="81">
        <f t="shared" si="11"/>
        <v>0</v>
      </c>
      <c r="L38" s="82">
        <f t="shared" si="12"/>
        <v>0</v>
      </c>
      <c r="M38" s="84">
        <v>0</v>
      </c>
      <c r="N38" s="90">
        <f t="shared" si="13"/>
        <v>0</v>
      </c>
      <c r="O38" s="59"/>
    </row>
  </sheetData>
  <sortState ref="A12:N36">
    <sortCondition descending="1" ref="N12:N36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N15" sqref="N15"/>
    </sheetView>
  </sheetViews>
  <sheetFormatPr defaultRowHeight="15"/>
  <cols>
    <col min="1" max="1" width="17" customWidth="1"/>
    <col min="3" max="3" width="4.7109375" customWidth="1"/>
    <col min="4" max="4" width="14.28515625" customWidth="1"/>
    <col min="5" max="5" width="12.7109375" customWidth="1"/>
    <col min="6" max="6" width="10.28515625" customWidth="1"/>
    <col min="7" max="7" width="11.28515625" customWidth="1"/>
  </cols>
  <sheetData>
    <row r="3" spans="1:12" ht="15.75" thickBot="1"/>
    <row r="4" spans="1:12" ht="23.25">
      <c r="A4" s="1" t="s">
        <v>34</v>
      </c>
      <c r="B4" s="2"/>
      <c r="C4" s="2"/>
      <c r="D4" s="2"/>
      <c r="E4" s="4"/>
      <c r="F4" s="3"/>
      <c r="G4" s="3"/>
      <c r="H4" s="3"/>
      <c r="I4" s="2"/>
      <c r="J4" s="2"/>
      <c r="K4" s="2"/>
      <c r="L4" s="50"/>
    </row>
    <row r="5" spans="1:12">
      <c r="A5" s="6"/>
      <c r="B5" s="7"/>
      <c r="C5" s="7"/>
      <c r="D5" s="7"/>
      <c r="E5" s="9"/>
      <c r="F5" s="8"/>
      <c r="G5" s="8"/>
      <c r="H5" s="8"/>
      <c r="I5" s="7"/>
      <c r="J5" s="7"/>
      <c r="K5" s="7"/>
      <c r="L5" s="51"/>
    </row>
    <row r="6" spans="1:12" ht="23.25">
      <c r="A6" s="10" t="s">
        <v>0</v>
      </c>
      <c r="B6" s="11"/>
      <c r="C6" s="7"/>
      <c r="D6" s="7"/>
      <c r="E6" s="12"/>
      <c r="F6" s="12" t="s">
        <v>35</v>
      </c>
      <c r="G6" s="52"/>
      <c r="H6" s="12" t="s">
        <v>1</v>
      </c>
      <c r="I6" s="7"/>
      <c r="J6" s="7"/>
      <c r="K6" s="7"/>
      <c r="L6" s="51"/>
    </row>
    <row r="7" spans="1:12">
      <c r="A7" s="13">
        <v>40612</v>
      </c>
      <c r="B7" s="7"/>
      <c r="C7" s="7"/>
      <c r="D7" s="7"/>
      <c r="E7" s="9"/>
      <c r="F7" s="8"/>
      <c r="G7" s="8"/>
      <c r="H7" s="8"/>
      <c r="I7" s="7"/>
      <c r="J7" s="7"/>
      <c r="K7" s="7"/>
      <c r="L7" s="51"/>
    </row>
    <row r="8" spans="1:12" ht="15.75" thickBot="1">
      <c r="A8" s="6"/>
      <c r="B8" s="7"/>
      <c r="C8" s="7"/>
      <c r="D8" s="7"/>
      <c r="E8" s="9"/>
      <c r="F8" s="8"/>
      <c r="G8" s="8"/>
      <c r="H8" s="8"/>
      <c r="I8" s="7"/>
      <c r="J8" s="7"/>
      <c r="K8" s="7"/>
      <c r="L8" s="51"/>
    </row>
    <row r="9" spans="1:12">
      <c r="A9" s="15"/>
      <c r="B9" s="16" t="s">
        <v>2</v>
      </c>
      <c r="C9" s="17"/>
      <c r="D9" s="17"/>
      <c r="E9" s="18"/>
      <c r="F9" s="19"/>
      <c r="G9" s="19"/>
      <c r="H9" s="20"/>
      <c r="I9" s="21"/>
      <c r="J9" s="19"/>
      <c r="K9" s="19"/>
      <c r="L9" s="53"/>
    </row>
    <row r="10" spans="1:12">
      <c r="A10" s="22" t="s">
        <v>4</v>
      </c>
      <c r="B10" s="23" t="s">
        <v>5</v>
      </c>
      <c r="C10" s="24" t="s">
        <v>6</v>
      </c>
      <c r="D10" s="24" t="s">
        <v>7</v>
      </c>
      <c r="E10" s="25"/>
      <c r="F10" s="26" t="s">
        <v>10</v>
      </c>
      <c r="G10" s="26"/>
      <c r="H10" s="27"/>
      <c r="I10" s="28"/>
      <c r="J10" s="26" t="s">
        <v>11</v>
      </c>
      <c r="K10" s="26"/>
      <c r="L10" s="54"/>
    </row>
    <row r="11" spans="1:12" ht="15.75" thickBot="1">
      <c r="A11" s="22"/>
      <c r="B11" s="29"/>
      <c r="C11" s="30"/>
      <c r="D11" s="30"/>
      <c r="E11" s="31" t="s">
        <v>15</v>
      </c>
      <c r="F11" s="29" t="s">
        <v>16</v>
      </c>
      <c r="G11" s="29" t="s">
        <v>17</v>
      </c>
      <c r="H11" s="29" t="s">
        <v>18</v>
      </c>
      <c r="I11" s="29" t="s">
        <v>19</v>
      </c>
      <c r="J11" s="29" t="s">
        <v>20</v>
      </c>
      <c r="K11" s="29" t="s">
        <v>21</v>
      </c>
      <c r="L11" s="49" t="s">
        <v>18</v>
      </c>
    </row>
    <row r="12" spans="1:12">
      <c r="A12" s="32" t="s">
        <v>25</v>
      </c>
      <c r="B12" s="33">
        <v>97</v>
      </c>
      <c r="C12" s="34"/>
      <c r="D12" s="35"/>
      <c r="E12" s="37"/>
      <c r="F12" s="38"/>
      <c r="G12" s="38"/>
      <c r="H12" s="36"/>
      <c r="I12" s="36"/>
      <c r="J12" s="36"/>
      <c r="K12" s="36"/>
      <c r="L12" s="55"/>
    </row>
    <row r="13" spans="1:12">
      <c r="A13" s="39" t="s">
        <v>26</v>
      </c>
      <c r="B13" s="40">
        <v>96</v>
      </c>
      <c r="C13" s="41"/>
      <c r="D13" s="42"/>
      <c r="E13" s="44"/>
      <c r="F13" s="45"/>
      <c r="G13" s="45"/>
      <c r="H13" s="43"/>
      <c r="I13" s="43"/>
      <c r="J13" s="43"/>
      <c r="K13" s="43"/>
      <c r="L13" s="56"/>
    </row>
    <row r="14" spans="1:12">
      <c r="A14" s="39" t="s">
        <v>27</v>
      </c>
      <c r="B14" s="40">
        <v>96</v>
      </c>
      <c r="C14" s="41"/>
      <c r="D14" s="41"/>
      <c r="E14" s="44"/>
      <c r="F14" s="45"/>
      <c r="G14" s="45"/>
      <c r="H14" s="43"/>
      <c r="I14" s="43"/>
      <c r="J14" s="43"/>
      <c r="K14" s="43"/>
      <c r="L14" s="56"/>
    </row>
    <row r="15" spans="1:12">
      <c r="A15" s="39" t="s">
        <v>28</v>
      </c>
      <c r="B15" s="40">
        <v>97</v>
      </c>
      <c r="C15" s="41"/>
      <c r="D15" s="41"/>
      <c r="E15" s="44"/>
      <c r="F15" s="45"/>
      <c r="G15" s="45"/>
      <c r="H15" s="43"/>
      <c r="I15" s="43"/>
      <c r="J15" s="43"/>
      <c r="K15" s="43"/>
      <c r="L15" s="56"/>
    </row>
    <row r="16" spans="1:12">
      <c r="A16" s="39" t="s">
        <v>29</v>
      </c>
      <c r="B16" s="46">
        <v>97</v>
      </c>
      <c r="C16" s="46"/>
      <c r="D16" s="41"/>
      <c r="E16" s="44"/>
      <c r="F16" s="45"/>
      <c r="G16" s="45"/>
      <c r="H16" s="43"/>
      <c r="I16" s="43"/>
      <c r="J16" s="43"/>
      <c r="K16" s="43"/>
      <c r="L16" s="56"/>
    </row>
    <row r="17" spans="1:12">
      <c r="A17" s="39" t="s">
        <v>30</v>
      </c>
      <c r="B17" s="40">
        <v>97</v>
      </c>
      <c r="C17" s="41"/>
      <c r="D17" s="41"/>
      <c r="E17" s="44"/>
      <c r="F17" s="45"/>
      <c r="G17" s="45"/>
      <c r="H17" s="43"/>
      <c r="I17" s="43"/>
      <c r="J17" s="43"/>
      <c r="K17" s="43"/>
      <c r="L17" s="56"/>
    </row>
    <row r="18" spans="1:12">
      <c r="A18" s="39" t="s">
        <v>31</v>
      </c>
      <c r="B18" s="40">
        <v>97</v>
      </c>
      <c r="C18" s="41"/>
      <c r="D18" s="41"/>
      <c r="E18" s="44"/>
      <c r="F18" s="45"/>
      <c r="G18" s="45"/>
      <c r="H18" s="43"/>
      <c r="I18" s="43"/>
      <c r="J18" s="43"/>
      <c r="K18" s="43"/>
      <c r="L18" s="56"/>
    </row>
    <row r="19" spans="1:12">
      <c r="A19" s="39" t="s">
        <v>32</v>
      </c>
      <c r="B19" s="40"/>
      <c r="C19" s="41"/>
      <c r="D19" s="41"/>
      <c r="E19" s="44"/>
      <c r="F19" s="45"/>
      <c r="G19" s="45"/>
      <c r="H19" s="43"/>
      <c r="I19" s="43"/>
      <c r="J19" s="43"/>
      <c r="K19" s="43"/>
      <c r="L19" s="56"/>
    </row>
    <row r="20" spans="1:12">
      <c r="A20" s="39" t="s">
        <v>33</v>
      </c>
      <c r="B20" s="57"/>
      <c r="C20" s="57"/>
      <c r="D20" s="57"/>
      <c r="E20" s="58"/>
      <c r="F20" s="57"/>
      <c r="G20" s="57"/>
      <c r="H20" s="59"/>
      <c r="I20" s="57"/>
      <c r="J20" s="57"/>
      <c r="K20" s="57"/>
      <c r="L20" s="60"/>
    </row>
    <row r="21" spans="1:12">
      <c r="A21" s="6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2"/>
    </row>
    <row r="22" spans="1:12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2"/>
    </row>
    <row r="23" spans="1:12">
      <c r="A23" s="61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2"/>
    </row>
    <row r="24" spans="1:12" ht="15.75" thickBot="1">
      <c r="A24" s="6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Gorazd RAJHER</dc:creator>
  <cp:lastModifiedBy>Uporabnik</cp:lastModifiedBy>
  <cp:lastPrinted>2011-03-10T09:55:22Z</cp:lastPrinted>
  <dcterms:created xsi:type="dcterms:W3CDTF">2011-03-10T08:50:06Z</dcterms:created>
  <dcterms:modified xsi:type="dcterms:W3CDTF">2014-03-13T13:01:34Z</dcterms:modified>
</cp:coreProperties>
</file>